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pregnolatof\Documents\Attivita_strutture_UO_Prevenzione\Cornaggia_N\Infortuni_lavoro\Registri_2008_2024\"/>
    </mc:Choice>
  </mc:AlternateContent>
  <xr:revisionPtr revIDLastSave="0" documentId="13_ncr:1_{B280F1A2-9655-4550-9631-323A55BD80CA}" xr6:coauthVersionLast="47" xr6:coauthVersionMax="47" xr10:uidLastSave="{00000000-0000-0000-0000-000000000000}"/>
  <bookViews>
    <workbookView xWindow="-120" yWindow="-120" windowWidth="29040" windowHeight="15840" xr2:uid="{00000000-000D-0000-FFFF-FFFF00000000}"/>
  </bookViews>
  <sheets>
    <sheet name="2020" sheetId="32" r:id="rId1"/>
    <sheet name="Infortuni per ATS " sheetId="16" r:id="rId2"/>
  </sheets>
  <definedNames>
    <definedName name="_xlnm._FilterDatabase" localSheetId="0" hidden="1">'2020'!$A$7:$M$37</definedName>
    <definedName name="_xlnm.Print_Area" localSheetId="0">'2020'!$A$1:$M$7</definedName>
    <definedName name="_xlnm.Print_Area" localSheetId="1">'Infortuni per ATS '!$B$1:$C$13</definedName>
    <definedName name="OLE_LINK3" localSheetId="0">'2020'!$A$1</definedName>
    <definedName name="OLE_LINK8" localSheetId="0">'2020'!$A$3</definedName>
    <definedName name="_xlnm.Print_Titles" localSheetId="0">'2020'!$7:$7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6" l="1"/>
  <c r="C7" i="16"/>
  <c r="C9" i="16"/>
  <c r="C5" i="16"/>
  <c r="C6" i="16"/>
  <c r="C13" i="16" s="1"/>
  <c r="C8" i="16"/>
  <c r="C10" i="16"/>
  <c r="C12" i="16"/>
</calcChain>
</file>

<file path=xl/sharedStrings.xml><?xml version="1.0" encoding="utf-8"?>
<sst xmlns="http://schemas.openxmlformats.org/spreadsheetml/2006/main" count="277" uniqueCount="139">
  <si>
    <t>SESSO</t>
  </si>
  <si>
    <t xml:space="preserve">TOTALE </t>
  </si>
  <si>
    <t>N°  Infortuni  mortali</t>
  </si>
  <si>
    <t>DATA NOTIFICA</t>
  </si>
  <si>
    <t>DATA INFORTUNIO</t>
  </si>
  <si>
    <t>DATA DECESSO</t>
  </si>
  <si>
    <t>COMUNE INFORTUNIO</t>
  </si>
  <si>
    <t>MANSIONE SVOLTA</t>
  </si>
  <si>
    <t>RAPPORTO DI LAVORO</t>
  </si>
  <si>
    <t>DESCRIZIONE EVENTO</t>
  </si>
  <si>
    <t>n.</t>
  </si>
  <si>
    <t xml:space="preserve">SETTORE </t>
  </si>
  <si>
    <t xml:space="preserve"> </t>
  </si>
  <si>
    <t>M</t>
  </si>
  <si>
    <t>ATS</t>
  </si>
  <si>
    <t>INSUBRIA</t>
  </si>
  <si>
    <t>CITTA' METROPOLITANA DI MILANO</t>
  </si>
  <si>
    <t>VAL PADANA</t>
  </si>
  <si>
    <t>BRIANZA</t>
  </si>
  <si>
    <t>BRESCIA</t>
  </si>
  <si>
    <t>BERGAMO</t>
  </si>
  <si>
    <t>PAVIA</t>
  </si>
  <si>
    <t>MONTAGNA</t>
  </si>
  <si>
    <t>REGIONE LOMBARDIA  - Unità Organizzativa Prevenzione, Struttura Ambienti di vita e di lavoro</t>
  </si>
  <si>
    <t xml:space="preserve"> INFORTUNI MORTALI  SEGNALATI DALLE ATS E  ACCADUTI NEI LUOGHI DI LAVORO (SULLA BASE DELLE PRIME INFORMAZIONI FORNITE)</t>
  </si>
  <si>
    <t>ITALIA</t>
  </si>
  <si>
    <t>AGRICOLTURA</t>
  </si>
  <si>
    <t>Insubria</t>
  </si>
  <si>
    <t>REGISTRO REGIONALE INFORTUNI MORTALI - Anno 2020</t>
  </si>
  <si>
    <t>Milano CM</t>
  </si>
  <si>
    <t>NAZIONE</t>
  </si>
  <si>
    <t>Milano</t>
  </si>
  <si>
    <t>COSTRUZIONI</t>
  </si>
  <si>
    <t>operaio specializzato attrezzature meccaniche di scavo</t>
  </si>
  <si>
    <t>dipendente a tempo indeterminato</t>
  </si>
  <si>
    <t>A completamento della fase di scavo della matrice terrigenea e la posa della prima centina metallica per la realizzazione del primo cunicolo, mediante utilizzo di macchina operatrice munita di pinza, l'infortunato, legava un peso al filo a piombo per definire la mezzeria della centina, rispetto allo scavo, quando è stato investito da più zolle di materiale consolidato e staccatosi dalla volta di scavo.</t>
  </si>
  <si>
    <t>Brescia</t>
  </si>
  <si>
    <t>INDIA</t>
  </si>
  <si>
    <r>
      <t>Si ritiene che l</t>
    </r>
    <r>
      <rPr>
        <sz val="10"/>
        <color indexed="8"/>
        <rFont val="Calibri"/>
        <family val="2"/>
      </rPr>
      <t>’infortunato, dopo aver azionato il comando di chiusura della porta ad azionamento pneumatico, posto nella fossa di mungitura, si sia portato in corrispondenza della porta scorrevole in quanto bloccata, forse perchè fuoriuscita dal binario di guida, ed abbia cercato di ripristinarla manualmente. La porta così liberata si chiudeva con forza, trascinando la testa dell’infortunato contro lo stipite.</t>
    </r>
  </si>
  <si>
    <t>AGRICOLTURA: allevamento</t>
  </si>
  <si>
    <t>Castenedolo</t>
  </si>
  <si>
    <t>Tavazzano</t>
  </si>
  <si>
    <t>PAKISTAN</t>
  </si>
  <si>
    <t>TRASPORTI/LOGISTICA</t>
  </si>
  <si>
    <t>Dopo le fasi di carico del camion alla ribalta del magazzino, l'infortunato si avvicinava alla parte posteriore del camion, alla guida del quale c'era il padre, per chiudere il portellone del pianale. Nell'eseguire tale manovra il mezzo inspiegabilmente si metteva in movimento in retromarcia, favorito anche dalla pendenza del piazzale, e andando verso la ribalta schiacciava l'infortunato contro la baia di carico. Le lesioni provocate dallo schiacciamento toracico erano tali da provocare il decesso dell’infortunato nonostante l'intervento immediato dei sanitari.</t>
  </si>
  <si>
    <t>Cologne</t>
  </si>
  <si>
    <t>L'infortunato, ingegnere, direttore dei lavori nel cantiere per conto dell'impresa edile del padre, saliva sul tetto del capannone, dove altra ditta stava rimuovendo la copertura in amianto, probabilmente per verificare i lavori in corso. Sul tetto non si avvedeva del lucernario e salitovi col piede, sprofondava a terra, per circa 8 metri. Decesso in eliambulanza per trauma cranico</t>
  </si>
  <si>
    <t>Autonomo/titolare senza dipendenti</t>
  </si>
  <si>
    <t>Corzano</t>
  </si>
  <si>
    <t>nc</t>
  </si>
  <si>
    <t>L'infortunato, autista di camion, è stato trovato senza vita  accanto al mezzo. Sono in corso accertamenti per verificare le cause di morte</t>
  </si>
  <si>
    <t>Montagna</t>
  </si>
  <si>
    <t>ROMANIA</t>
  </si>
  <si>
    <t>Cividate Camuno</t>
  </si>
  <si>
    <t>INDUSTRIA</t>
  </si>
  <si>
    <t>Valpadana</t>
  </si>
  <si>
    <t>Ripalta Arpina</t>
  </si>
  <si>
    <t>Brianza</t>
  </si>
  <si>
    <t>Bellusco</t>
  </si>
  <si>
    <t>SENEGAL</t>
  </si>
  <si>
    <t xml:space="preserve">Il lavoratore, addetto alla lavorazione di materie plastiche, è deceduto a causa di schiacciamento in macchinario per taglio poliuretano. </t>
  </si>
  <si>
    <t>L'infortunato è salio in quota utilizzando una scala alla marinara. Si è portato su una passerella esterna e, nel tentativo di raggiungere una passerella parallela, ha attraversato su dei pannelli di copertura dlle vasche sottostanti, no portanti. La caduta da circa 10 metri ne ha causato la morte</t>
  </si>
  <si>
    <t>l'infortunato stava eseguendo opere di tinteggiatura all'intero di un salone utilizzando un trabattello. Mentre smontava, a fine lavori, il trabattello per cause accidentali cadeva da un'altezza  di circa 5/6 metri. L'impatto ne ha causato la morte</t>
  </si>
  <si>
    <t>ALTRO: artigianato</t>
  </si>
  <si>
    <t>Marmirolo</t>
  </si>
  <si>
    <t>Moviere</t>
  </si>
  <si>
    <t>Guidizzolo</t>
  </si>
  <si>
    <t>COSTRUZIONI: cantiere stradale</t>
  </si>
  <si>
    <t>Il lavoratore si trovava a dirigere il traffico munito di paletta e DPI quando, per cause da accertare,  stato investito da un mezzo di trasporto rottami che lo ha sbalzato a due metri dalla sede operativa.</t>
  </si>
  <si>
    <t>Dolzago</t>
  </si>
  <si>
    <t>Nel corso della costruzione di un capannone prefabbricato, mentre percorreva parte della struttura orizzontale appena posata, cadeva nella parte sottostante da un’altezza di circa 3 m. procurandosi un grave trauma cranico. L'infortunato indossava una imbracatura di sicurezza con cordino/dissipatore, ma non era agganciato a nessuna fune di ancoraggio flessibile.</t>
  </si>
  <si>
    <t>Autonomo/titolare con dipendenti</t>
  </si>
  <si>
    <t>Samarate</t>
  </si>
  <si>
    <t>Durante il lavoro in appalto consistente nella tinteggiatura del magazzino denominato n 16, di altezza di circa mt.6.00, l'infortunato, con l'ausilio di un trabattello alto circa 4mt, stava tinteggiando la trave quando un dipendente dell'Azienda committente che transitava con il carrello elevatore in retromarcia (in quanto trasportava un carico ingobrante e pertanto non aveva la visuale) urtava il trabattello provocandone la caduta a terra, causa del decesso.</t>
  </si>
  <si>
    <t>OPERAIO</t>
  </si>
  <si>
    <t>Erba</t>
  </si>
  <si>
    <t>INDUSTRIA: METALMECCANICO</t>
  </si>
  <si>
    <t>Durante la movimentazione di un insieme di tubi, legati con una fascia metallica, con l’ausilio di un carroponte, gli stessi si sfilavano e cadevano a terra. Da quanto dichiarato da un  collega, poco dopo l’evento nel raccogliere i tubi l'infortunato
iniziava ad accusare alcuni sintomi riconducibili verosimilmente ad un arresto
cardio-circolatorio: dolore allo sterno, sudore e respiro affannoso. Il decesso è avvenuto dopo accesso al pronto soccorso.</t>
  </si>
  <si>
    <t>Fino Mornasco</t>
  </si>
  <si>
    <t>SOCIO</t>
  </si>
  <si>
    <t>L'infortunato cadeva da una scala posta all'altezza di circa 8 metri infilzandosi sui paletti di una recinzione</t>
  </si>
  <si>
    <t>Merone</t>
  </si>
  <si>
    <t>CROAZIA</t>
  </si>
  <si>
    <t>dipendente a tempo determinato</t>
  </si>
  <si>
    <t>Durante la fase di smontaggio di un elevatore a tazze, l'operaio precipitava da un'altezza di circa 3 metri picchiando malamente il cranio procurandosi un trauma che ne ha causato la morte</t>
  </si>
  <si>
    <t>Il Registro Regionale è alimentato dal flusso informativo originato dalle ATS della Lombardia. Non sono compresi gli infortuni mortali dovuti a SARS-COV2</t>
  </si>
  <si>
    <t>Le informazioni raccolte e sintetizzate sono aggiornate con cadenza mensile.</t>
  </si>
  <si>
    <t>Cremona</t>
  </si>
  <si>
    <t>MAROCCO</t>
  </si>
  <si>
    <t>ATIPICO (F)</t>
  </si>
  <si>
    <t>Bergamo</t>
  </si>
  <si>
    <t>L'evento infortunistico era conseguenza di uno scoppio/incendio avvenuto presso un locale seminterrato di una palazzina ove erano in atto lavori di sistemazione della taverna, comprendenti il rifacimento della pavimentazione. Causa dello scoppio il solvente utilizzato per la rimozione della colla del pavimento, che a seguito di evaporazione e della probabile caduta a terra di un faretto alogeno acceso per l'illuminazione dell'area di cantiere aveva ingenerato l'esplosione con propagazione delle fiamme che investivano il lavoratore. Nell'evento rimaneva coinvolto in modo meno grave un altro lavoratore di nome Aabdi Essaid.</t>
  </si>
  <si>
    <t>coadiuvante familiare</t>
  </si>
  <si>
    <t>L’infortunato, figlio di uno dei soci, frequentava l’Istituto agrario di Cremona. Era a casa da scuola per la chiusura dell'istituto conseguente alla pandemia ed aiutava i famigliari nell'attività aziendale. Il giorno dell’incidente, si trovava alla guida del trattore agricolo con a seguito un rullo compattatore per effettuare lavorazioni di spianamento e livellamento del terreno di un campo posto a pochi km dalla sede aziendale. Improvvisamente perdeva il controllo del mezzo agricolo, che si ribaltava in un fossato profondo circa 4 mt. L'infortunato perdeva la vita rimanendo schiacciato tra la cabina del trattore e il terreno.</t>
  </si>
  <si>
    <t>Dovera</t>
  </si>
  <si>
    <t>USA</t>
  </si>
  <si>
    <t>LISSONE</t>
  </si>
  <si>
    <t xml:space="preserve">L'infortunio si è verificato all'interno della pressa monovano a ciclo rapido. L'infortunato, uno dei tre addetti alla conduzione della linea, è stato ritrovato riverso a terra dagli altri due colleghi all'interno di un'area segregata da ripari fissi e mobili interbloccati. Secondo quanto appreso il corpo era accasciato a terra nei pressi della parte finale di un nastro trasportatore. Non ci sono testimoni diretti al fatto. Sulla base delle prime informazioni raccolte sembrerebbe che uno dei due colleghi abbia probabilmente avviato l'impianto senza rendersi conto che l'infortunato si trovava all'interno dell'area segretata, in prossimità della zona iniziale del nastro trasportatore, esponendosi così al pericolo di impigliamento e trascinamento da parte dello stesso. Un'ipotesi preliminare induce a supporre che il lavoratore sia stato trascinato fino alla fine del nastro poichè le scarpe, gli indumenti da lui indossati e il cellulare erano disseminati per tutta la sua lunghezza, mentre nella zona terminale, al centro dell'attrezzatura, si sono riscontrate evidenti tracce ematiche. </t>
  </si>
  <si>
    <t>Castiglione delle Stiviere</t>
  </si>
  <si>
    <t>Titolare</t>
  </si>
  <si>
    <t xml:space="preserve">Durante la fase di smontaggio di una gru a torre, il basamento (4 travi da 0,8 ton. collegate da controventi da 0,15 ton), era tenuto sollevato da terra di 30 cm circa da un’autogru. Dopo l’intervento del fratello dell’infortunato (smontaggio controventi), l'infortunato si è trovato tra le travi a crociera, incernierate tra loro, che si sono richiuse cusandogli lo schiacciamento del torace, provocandone la morte poche ore dopo all’ospedale. </t>
  </si>
  <si>
    <t>URSS</t>
  </si>
  <si>
    <t>Pensionato</t>
  </si>
  <si>
    <t>Padenghe s/Garda</t>
  </si>
  <si>
    <t>Verosimile caduta dall'alto, da una pensilina su cui stava riposizionando i coppi</t>
  </si>
  <si>
    <t>MOGLIA</t>
  </si>
  <si>
    <t>3 operai, due dipendenti  della ditta di impianti elettrici e un artigiano dedicato alla realizzazione dei quadri elettrici stavano lavorando alla realizzazione di impianto elettrico in un fienile. I lavoratori erano a terra intenti alla preparazione del materiale elettrico quanto improvvisamente una pila di 7 rotoballe è caduta a terra (dalla 3° in poi) per cedimento della 2° rotoballa. Uno di essi è stato investito da una rotoballa che lo ha colpito al torace, determinandogli lo schiacciamento della gabbia toracica con lesioni multiple interne che gli hanno causato la morte in pochi minuti. Inutili i tentativi di soccorso effettuati dai presenti durante l’arrivo dell’ambulanza.</t>
  </si>
  <si>
    <t>AGRICOLTURA: silvicoltura</t>
  </si>
  <si>
    <t>L’infortunato è stato travolto da un numero, allo stato imprecisato, di lastre in ferro, costituenti un pannello anti-rx, durante la fase di placcaggio delle pareti di un bunker in ristrutturazione per l’installazione di un nuovo acceleratore lineare, nel Reparto di Medicina Nucleare – Centro Alte Energie dell’ASST.  L’infortunato ed i suoi 4 colleghi di lavoro stavano completando la posa delle lastre del pannello, quando queste improvvisamente si ribaltavano investendo l'operaio che si trovava in piedi di fronte al pannello, schiacciandolo e provocandone il decesso a causa del politrauma conseguente.</t>
  </si>
  <si>
    <t xml:space="preserve">AGRICOLTURA </t>
  </si>
  <si>
    <t>Il lavoratorestava effettuando lavori di manutenzione straordinaria al digestore impianto di biogas. In particolare, dopo aver provveduto con i collegi alle operazioni di smantellamento copertura e relativa intelaiatura di sommità del digestore biogas, stava effettuando operazioni di pulizia mediante l’utilizzo di lancia ad alta pressione. Il lavoratore si trovava all’interno di un cestello/gabbia montato su gancio di gru idraulica su autocarro. per cause in corso di accertamento, il lavoratore cadeva all’esterno del cestello/gabbia precipitando all’interno della vasca contenente il digestato (liquami bovini)</t>
  </si>
  <si>
    <t>Titolare senza dipendenti/Autonomo</t>
  </si>
  <si>
    <t>VALGREGHENTINO</t>
  </si>
  <si>
    <t>L'infortunato stava scaricando una piattaforma elevabile (PLE) da pianale di un rimorchio, quando le pedane usate per la discesa della PLE dal mezzo sono cadute (almeno una) dal pianale sul quale erano solo appoggiate, facendo cadere e ribaltare la piattaforma dal lato dove vi era l'infortunato che la stava movimentando con un telecomando a filo. La stessa nel cadere andava a colpire la testa dell'infortunato schiacciandola contro una ringhiera.</t>
  </si>
  <si>
    <t>Nell'ambito di un cantiere stradale per l'allargamento di una strada, l’infortunato, mentre saliva sul retro del suo autocarro `bilico’ di trasporto terra per verificarne lo stato di riempimento, veniva schiacciato contro il bordo del pianale di carico da parte del contrappeso del vicino escavatore semovente, intento a caricare di terra il bilico stesso. L'infortunato è rimasto schiacciato a livello toracico.</t>
  </si>
  <si>
    <t>Gallarate</t>
  </si>
  <si>
    <t xml:space="preserve">L'infortunato è deceduto a seguito del trauma causato dalla caduta dal trabattello. Seguiranno ulteriori dettagli </t>
  </si>
  <si>
    <t>Pavia</t>
  </si>
  <si>
    <t>Casatisma</t>
  </si>
  <si>
    <t xml:space="preserve">L'INFORTUNATO VENIVA TROVATO DA PARTE DEL DATORE DI
LAVORO PRIVO DI VITA A TERRA POSIZIONE SUPINA NELLE IMMEDIATE VICINANZE DEL
TRATTORE AGRICOLO SPENTO ALL'INTERNO DEL DEPOSITO DEI MACCHINARI
</t>
  </si>
  <si>
    <t>Cigognola</t>
  </si>
  <si>
    <t>L'infortunato, utilizzando una scala a pioli, accedeva a scaffalatura metallica. Il bancale contenente pneumatici posizionato sulla scaffalatura si rovesciava, facendo precipitare al suolo l'infortunato, da un'altezza di circa 3 metri.</t>
  </si>
  <si>
    <t>tornitore in ferro</t>
  </si>
  <si>
    <t>Mentre il lavoratore, tornitore in ferro, eseguiva operazioni di tornitura di una trave in legno, la stessa usciva da mandrino e contropunta del tornio parallelo, colpendolo violentemente al tronco.</t>
  </si>
  <si>
    <t>Treviglio</t>
  </si>
  <si>
    <t>Trasporto ferroviario</t>
  </si>
  <si>
    <t>Il lavoratore  era dipendente dell'impresa G.C.F (generali costruzioni ferroviarie) spa di Roma, era intento ad eseguire opere di ammodernamento della linea ferroviaria insieme ad altri colleghi, quando veniva investito da un locomotore riportando gravi lesioni alla gamba destra comportanti l'amputazione subtotale al I/3 medio.  L’infortunato è deceduto in data 17.12.2020 presso l'ospedale di Varese, dove era ricoverato. La causa del decesso indicata è "polmonite interstiziale Covid-19 correlata". Come previsto dalla vigente normativa il caso è stato seguito per competenza dall’ITL .</t>
  </si>
  <si>
    <t>Prevalle</t>
  </si>
  <si>
    <t>COSTA D'AVORIO</t>
  </si>
  <si>
    <t>Mentre, in posizione eretta, svolgeva il lavoro abituale di caricamento della macchina (transfer per lavorazione ottone), probabilmente per un malore cadeva all'indietro dalla piattaforma di lavoro, lungo la scaletta metallica di accesso, finendo per impattare il capo sul pavimento</t>
  </si>
  <si>
    <t>operaio</t>
  </si>
  <si>
    <t>31.12.2020</t>
  </si>
  <si>
    <t>CLASSE DI ETA'</t>
  </si>
  <si>
    <t>56-65</t>
  </si>
  <si>
    <t>INFORTUNI MORTALI ACCADUTI SUL LAVORO SEGNALATI DALLE ATS  NELL'ANNO 2020</t>
  </si>
  <si>
    <t>41-55</t>
  </si>
  <si>
    <t>fino a 30</t>
  </si>
  <si>
    <t>31-40</t>
  </si>
  <si>
    <t>66-75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</si>
</sst>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4">
    <font>
      <sz val="10"/>
      <name val="Arial"/>
    </font>
    <font>
      <sz val="11"/>
      <name val="Arial"/>
      <family val="2"/>
    </font>
    <font>
      <b/>
      <sz val="12"/>
      <name val="Arial"/>
      <family val="2"/>
    </font>
    <font>
      <sz val="12"/>
      <name val="Arial"/>
      <family val="2"/>
    </font>
    <font>
      <sz val="9"/>
      <name val="Tahoma"/>
      <family val="2"/>
    </font>
    <font>
      <sz val="16"/>
      <name val="Arial"/>
      <family val="2"/>
    </font>
    <font>
      <b/>
      <sz val="18"/>
      <name val="Arial"/>
      <family val="2"/>
    </font>
    <font>
      <b/>
      <sz val="9"/>
      <name val="Tahoma"/>
      <family val="2"/>
    </font>
    <font>
      <b/>
      <sz val="14"/>
      <name val="Arial"/>
      <family val="2"/>
    </font>
    <font>
      <sz val="9"/>
      <name val="Arial"/>
      <family val="2"/>
    </font>
    <font>
      <b/>
      <sz val="12"/>
      <name val="Frugal Sans"/>
    </font>
    <font>
      <b/>
      <sz val="9"/>
      <name val="Arial"/>
      <family val="2"/>
    </font>
    <font>
      <b/>
      <sz val="12"/>
      <name val="Tahoma"/>
      <family val="2"/>
    </font>
    <font>
      <b/>
      <sz val="20"/>
      <name val="Tahoma"/>
      <family val="2"/>
    </font>
    <font>
      <sz val="11"/>
      <name val="Tahoma"/>
      <family val="2"/>
    </font>
    <font>
      <sz val="10"/>
      <name val="Arial"/>
      <family val="2"/>
    </font>
    <font>
      <sz val="18"/>
      <name val="Arial"/>
      <family val="2"/>
    </font>
    <font>
      <sz val="8"/>
      <name val="Arial"/>
      <family val="2"/>
    </font>
    <font>
      <sz val="10"/>
      <color indexed="8"/>
      <name val="Calibri"/>
      <family val="2"/>
    </font>
    <font>
      <b/>
      <sz val="11"/>
      <name val="Tahoma"/>
      <family val="2"/>
    </font>
    <font>
      <sz val="10"/>
      <color rgb="FF000000"/>
      <name val="Calibri"/>
      <family val="2"/>
      <scheme val="minor"/>
    </font>
    <font>
      <sz val="10"/>
      <name val="Calibri"/>
      <family val="2"/>
      <scheme val="minor"/>
    </font>
    <font>
      <b/>
      <sz val="18"/>
      <name val="Calibri"/>
      <family val="2"/>
      <scheme val="minor"/>
    </font>
    <font>
      <sz val="18"/>
      <name val="Calibri"/>
      <family val="2"/>
      <scheme val="minor"/>
    </font>
  </fonts>
  <fills count="6">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63">
    <xf numFmtId="0" fontId="0" fillId="0" borderId="0" xfId="0"/>
    <xf numFmtId="0" fontId="4" fillId="0" borderId="0" xfId="0" applyFont="1" applyAlignment="1">
      <alignment horizont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top" wrapText="1"/>
    </xf>
    <xf numFmtId="14"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20"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1" fillId="2" borderId="1" xfId="0" quotePrefix="1" applyFont="1" applyFill="1" applyBorder="1" applyAlignment="1">
      <alignment vertical="top" wrapText="1"/>
    </xf>
    <xf numFmtId="0" fontId="9" fillId="0" borderId="1" xfId="0" applyFont="1" applyBorder="1" applyAlignment="1">
      <alignment vertical="top" wrapText="1"/>
    </xf>
    <xf numFmtId="0" fontId="15" fillId="0" borderId="1" xfId="0" quotePrefix="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7" fillId="0" borderId="1" xfId="0" applyFont="1" applyBorder="1" applyAlignment="1">
      <alignment vertical="center"/>
    </xf>
    <xf numFmtId="0" fontId="20" fillId="0" borderId="1" xfId="0" applyFont="1" applyBorder="1" applyAlignment="1">
      <alignment vertical="center" wrapText="1"/>
    </xf>
    <xf numFmtId="0" fontId="21" fillId="0" borderId="1" xfId="0" applyFont="1" applyBorder="1" applyAlignment="1">
      <alignment horizontal="left" vertical="top" wrapText="1"/>
    </xf>
    <xf numFmtId="0" fontId="21" fillId="0" borderId="1" xfId="0" applyFont="1" applyBorder="1" applyAlignment="1">
      <alignment vertical="top"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quotePrefix="1" applyFont="1" applyBorder="1" applyAlignment="1">
      <alignment vertical="top" wrapText="1"/>
    </xf>
    <xf numFmtId="14" fontId="0" fillId="0" borderId="1" xfId="0" applyNumberFormat="1" applyBorder="1" applyAlignment="1">
      <alignment horizontal="center" vertical="center"/>
    </xf>
    <xf numFmtId="0" fontId="7" fillId="0" borderId="0" xfId="0" applyFont="1" applyAlignment="1">
      <alignment horizontal="center" wrapText="1"/>
    </xf>
    <xf numFmtId="49" fontId="4" fillId="0" borderId="0" xfId="0" applyNumberFormat="1" applyFont="1" applyAlignment="1">
      <alignment horizontal="center" wrapText="1"/>
    </xf>
    <xf numFmtId="164" fontId="4" fillId="0" borderId="0" xfId="0" applyNumberFormat="1" applyFont="1" applyAlignment="1">
      <alignment horizontal="center" wrapText="1"/>
    </xf>
    <xf numFmtId="0" fontId="9" fillId="0" borderId="0" xfId="0" applyFont="1" applyAlignment="1">
      <alignment vertical="top" wrapText="1"/>
    </xf>
    <xf numFmtId="14" fontId="7" fillId="2" borderId="1" xfId="0" applyNumberFormat="1" applyFont="1" applyFill="1" applyBorder="1" applyAlignment="1">
      <alignment horizontal="center" vertical="center" wrapText="1"/>
    </xf>
    <xf numFmtId="0" fontId="3" fillId="5" borderId="0" xfId="0" applyFont="1" applyFill="1"/>
    <xf numFmtId="0" fontId="0" fillId="5" borderId="0" xfId="0" applyFill="1"/>
    <xf numFmtId="0" fontId="5" fillId="5" borderId="0" xfId="0" applyFont="1" applyFill="1" applyAlignment="1">
      <alignment horizontal="center"/>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1" fillId="5" borderId="0" xfId="0" applyFont="1" applyFill="1" applyAlignment="1">
      <alignment horizontal="center" vertical="center" wrapText="1"/>
    </xf>
    <xf numFmtId="0" fontId="23" fillId="5" borderId="4" xfId="0" applyFont="1" applyFill="1" applyBorder="1" applyAlignment="1">
      <alignment horizontal="center"/>
    </xf>
    <xf numFmtId="0" fontId="2" fillId="5" borderId="5" xfId="0" applyFont="1" applyFill="1" applyBorder="1" applyAlignment="1">
      <alignment horizontal="center"/>
    </xf>
    <xf numFmtId="0" fontId="23" fillId="5" borderId="6" xfId="0" applyFont="1" applyFill="1" applyBorder="1" applyAlignment="1">
      <alignment horizontal="center"/>
    </xf>
    <xf numFmtId="0" fontId="2" fillId="5" borderId="7" xfId="0" applyFont="1" applyFill="1" applyBorder="1" applyAlignment="1">
      <alignment horizontal="center"/>
    </xf>
    <xf numFmtId="0" fontId="2" fillId="5" borderId="0" xfId="0" applyFont="1" applyFill="1"/>
    <xf numFmtId="0" fontId="23" fillId="5" borderId="8" xfId="0" applyFont="1" applyFill="1" applyBorder="1" applyAlignment="1">
      <alignment horizontal="center"/>
    </xf>
    <xf numFmtId="0" fontId="2" fillId="5" borderId="9" xfId="0" applyFont="1" applyFill="1" applyBorder="1" applyAlignment="1">
      <alignment horizont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6" fillId="5" borderId="0" xfId="0" applyFont="1" applyFill="1" applyAlignment="1">
      <alignment vertical="center"/>
    </xf>
    <xf numFmtId="0" fontId="16" fillId="5" borderId="0" xfId="0" applyFont="1" applyFill="1" applyAlignment="1">
      <alignment vertical="center"/>
    </xf>
    <xf numFmtId="0" fontId="0" fillId="5" borderId="0" xfId="0" applyFill="1" applyAlignment="1">
      <alignment horizontal="center"/>
    </xf>
    <xf numFmtId="0" fontId="12" fillId="0" borderId="0" xfId="0" applyFont="1" applyAlignment="1">
      <alignment horizontal="center" vertical="center"/>
    </xf>
    <xf numFmtId="0" fontId="12" fillId="0" borderId="0" xfId="0" applyFont="1" applyAlignment="1">
      <alignment vertical="top"/>
    </xf>
    <xf numFmtId="0" fontId="14" fillId="0" borderId="0" xfId="0" applyFont="1" applyAlignment="1">
      <alignment horizontal="center" vertical="top" wrapText="1"/>
    </xf>
    <xf numFmtId="0" fontId="14" fillId="0" borderId="0" xfId="0" applyFont="1" applyAlignment="1">
      <alignmen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top" wrapText="1"/>
    </xf>
    <xf numFmtId="0" fontId="13" fillId="0" borderId="0" xfId="0" applyFont="1" applyAlignment="1">
      <alignment horizontal="center"/>
    </xf>
    <xf numFmtId="0" fontId="13" fillId="0" borderId="0" xfId="0" applyFont="1" applyAlignment="1">
      <alignment vertical="top"/>
    </xf>
    <xf numFmtId="0" fontId="19" fillId="4" borderId="1" xfId="0" applyFont="1" applyFill="1" applyBorder="1" applyAlignment="1">
      <alignment horizontal="center" vertical="center" wrapText="1"/>
    </xf>
    <xf numFmtId="0" fontId="10" fillId="0" borderId="0" xfId="0" applyFont="1" applyAlignment="1">
      <alignment horizontal="center"/>
    </xf>
    <xf numFmtId="0" fontId="8" fillId="5" borderId="0" xfId="0" applyFont="1" applyFill="1" applyAlignment="1">
      <alignment horizontal="center" vertical="center" wrapText="1"/>
    </xf>
    <xf numFmtId="15" fontId="8" fillId="5" borderId="0" xfId="0" applyNumberFormat="1" applyFont="1" applyFill="1" applyAlignment="1">
      <alignment horizontal="center" vertical="center"/>
    </xf>
    <xf numFmtId="0" fontId="8" fillId="5" borderId="0" xfId="0" applyFont="1" applyFill="1" applyAlignment="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it-IT"/>
              <a:t>infortuni mortali 2006 - distribuzione mensile</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50" b="0" i="0" u="none" strike="noStrike" baseline="0">
                    <a:solidFill>
                      <a:srgbClr val="000000"/>
                    </a:solidFill>
                    <a:latin typeface="Arial"/>
                    <a:ea typeface="Arial"/>
                    <a:cs typeface="Aria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'Infortuni per ATS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'Infortuni per ATS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B20-46D7-B307-BB799C7FDC58}"/>
            </c:ext>
          </c:extLst>
        </c:ser>
        <c:dLbls>
          <c:showLegendKey val="0"/>
          <c:showVal val="0"/>
          <c:showCatName val="0"/>
          <c:showSerName val="0"/>
          <c:showPercent val="0"/>
          <c:showBubbleSize val="0"/>
        </c:dLbls>
        <c:gapWidth val="150"/>
        <c:axId val="403048016"/>
        <c:axId val="1"/>
      </c:barChart>
      <c:catAx>
        <c:axId val="403048016"/>
        <c:scaling>
          <c:orientation val="minMax"/>
        </c:scaling>
        <c:delete val="0"/>
        <c:axPos val="b"/>
        <c:title>
          <c:tx>
            <c:rich>
              <a:bodyPr/>
              <a:lstStyle/>
              <a:p>
                <a:pPr>
                  <a:defRPr sz="100" b="1" i="0" u="none" strike="noStrike" baseline="0">
                    <a:solidFill>
                      <a:srgbClr val="000000"/>
                    </a:solidFill>
                    <a:latin typeface="Arial"/>
                    <a:ea typeface="Arial"/>
                    <a:cs typeface="Arial"/>
                  </a:defRPr>
                </a:pPr>
                <a:r>
                  <a:rPr lang="it-IT"/>
                  <a:t>mesi 2006</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it-I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it-IT"/>
                  <a:t>n. I. M.</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it-IT"/>
          </a:p>
        </c:txPr>
        <c:crossAx val="40304801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it-IT"/>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it-IT"/>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it-IT"/>
              <a:t>N°  Infortuni mortali sul lavoro nell'anno 2020</a:t>
            </a:r>
          </a:p>
        </c:rich>
      </c:tx>
      <c:layout>
        <c:manualLayout>
          <c:xMode val="edge"/>
          <c:yMode val="edge"/>
          <c:x val="0.14668067974554028"/>
          <c:y val="3.5814889336016092E-2"/>
        </c:manualLayout>
      </c:layout>
      <c:overlay val="0"/>
      <c:spPr>
        <a:noFill/>
        <a:ln>
          <a:noFill/>
        </a:ln>
        <a:effectLst/>
      </c:spPr>
    </c:title>
    <c:autoTitleDeleted val="0"/>
    <c:plotArea>
      <c:layout>
        <c:manualLayout>
          <c:layoutTarget val="inner"/>
          <c:xMode val="edge"/>
          <c:yMode val="edge"/>
          <c:x val="4.4884870538971847E-2"/>
          <c:y val="0.17855658873775343"/>
          <c:w val="0.91704509133008594"/>
          <c:h val="0.54186228040756124"/>
        </c:manualLayout>
      </c:layout>
      <c:barChart>
        <c:barDir val="col"/>
        <c:grouping val="clustered"/>
        <c:varyColors val="0"/>
        <c:ser>
          <c:idx val="0"/>
          <c:order val="0"/>
          <c:tx>
            <c:strRef>
              <c:f>'Infortuni per ATS '!$C$4</c:f>
              <c:strCache>
                <c:ptCount val="1"/>
                <c:pt idx="0">
                  <c:v>N°  Infortuni  mortali</c:v>
                </c:pt>
              </c:strCache>
            </c:strRef>
          </c:tx>
          <c:spPr>
            <a:solidFill>
              <a:srgbClr val="FF0000"/>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1400" b="1" i="0" u="none" strike="noStrike" kern="1200" baseline="0">
                    <a:solidFill>
                      <a:schemeClr val="tx1">
                        <a:lumMod val="50000"/>
                        <a:lumOff val="50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'Infortuni per ATS '!$B$5:$B$12</c:f>
              <c:strCache>
                <c:ptCount val="8"/>
                <c:pt idx="0">
                  <c:v>BERGAMO</c:v>
                </c:pt>
                <c:pt idx="1">
                  <c:v>BRESCIA</c:v>
                </c:pt>
                <c:pt idx="2">
                  <c:v>CITTA' METROPOLITANA DI MILANO</c:v>
                </c:pt>
                <c:pt idx="3">
                  <c:v>INSUBRIA</c:v>
                </c:pt>
                <c:pt idx="4">
                  <c:v>BRIANZA</c:v>
                </c:pt>
                <c:pt idx="5">
                  <c:v>PAVIA</c:v>
                </c:pt>
                <c:pt idx="6">
                  <c:v>VAL PADANA</c:v>
                </c:pt>
                <c:pt idx="7">
                  <c:v>MONTAGNA</c:v>
                </c:pt>
              </c:strCache>
            </c:strRef>
          </c:cat>
          <c:val>
            <c:numRef>
              <c:f>'Infortuni per ATS '!$C$5:$C$12</c:f>
              <c:numCache>
                <c:formatCode>General</c:formatCode>
                <c:ptCount val="8"/>
                <c:pt idx="0">
                  <c:v>2</c:v>
                </c:pt>
                <c:pt idx="1">
                  <c:v>6</c:v>
                </c:pt>
                <c:pt idx="2">
                  <c:v>2</c:v>
                </c:pt>
                <c:pt idx="3">
                  <c:v>6</c:v>
                </c:pt>
                <c:pt idx="4">
                  <c:v>4</c:v>
                </c:pt>
                <c:pt idx="5">
                  <c:v>2</c:v>
                </c:pt>
                <c:pt idx="6">
                  <c:v>7</c:v>
                </c:pt>
                <c:pt idx="7">
                  <c:v>1</c:v>
                </c:pt>
              </c:numCache>
            </c:numRef>
          </c:val>
          <c:extLst>
            <c:ext xmlns:c16="http://schemas.microsoft.com/office/drawing/2014/chart" uri="{C3380CC4-5D6E-409C-BE32-E72D297353CC}">
              <c16:uniqueId val="{00000000-F6DC-4AE7-B1B8-BDC59A457435}"/>
            </c:ext>
          </c:extLst>
        </c:ser>
        <c:dLbls>
          <c:showLegendKey val="0"/>
          <c:showVal val="0"/>
          <c:showCatName val="0"/>
          <c:showSerName val="0"/>
          <c:showPercent val="0"/>
          <c:showBubbleSize val="0"/>
        </c:dLbls>
        <c:gapWidth val="444"/>
        <c:overlap val="-90"/>
        <c:axId val="403044416"/>
        <c:axId val="1"/>
      </c:barChart>
      <c:catAx>
        <c:axId val="4030444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it-IT" sz="1600" b="1"/>
                  <a:t>ATS Lombarde</a:t>
                </a:r>
              </a:p>
            </c:rich>
          </c:tx>
          <c:layout>
            <c:manualLayout>
              <c:xMode val="edge"/>
              <c:yMode val="edge"/>
              <c:x val="0.66920147693402732"/>
              <c:y val="0.91356474806846322"/>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100000" spcFirstLastPara="1" vertOverflow="ellipsis" wrap="square" anchor="ctr" anchorCtr="1"/>
          <a:lstStyle/>
          <a:p>
            <a:pPr>
              <a:defRPr sz="1200" b="0" i="0" u="none" strike="noStrike" kern="1200" cap="all" spc="120" normalizeH="0" baseline="0">
                <a:solidFill>
                  <a:schemeClr val="tx1">
                    <a:lumMod val="65000"/>
                    <a:lumOff val="35000"/>
                  </a:schemeClr>
                </a:solidFill>
                <a:latin typeface="+mn-lt"/>
                <a:ea typeface="+mn-ea"/>
                <a:cs typeface="+mn-cs"/>
              </a:defRPr>
            </a:pPr>
            <a:endParaRPr lang="it-IT"/>
          </a:p>
        </c:txPr>
        <c:crossAx val="1"/>
        <c:crosses val="autoZero"/>
        <c:auto val="1"/>
        <c:lblAlgn val="ctr"/>
        <c:lblOffset val="100"/>
        <c:tickLblSkip val="1"/>
        <c:tickMarkSkip val="1"/>
        <c:noMultiLvlLbl val="0"/>
      </c:catAx>
      <c:valAx>
        <c:axId val="1"/>
        <c:scaling>
          <c:orientation val="minMax"/>
          <c:max val="18"/>
        </c:scaling>
        <c:delete val="1"/>
        <c:axPos val="l"/>
        <c:numFmt formatCode="General" sourceLinked="1"/>
        <c:majorTickMark val="out"/>
        <c:minorTickMark val="none"/>
        <c:tickLblPos val="nextTo"/>
        <c:crossAx val="403044416"/>
        <c:crosses val="autoZero"/>
        <c:crossBetween val="between"/>
        <c:majorUnit val="2"/>
      </c:valAx>
      <c:spPr>
        <a:noFill/>
        <a:ln w="25400">
          <a:noFill/>
        </a:ln>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it-IT"/>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46</xdr:row>
      <xdr:rowOff>190500</xdr:rowOff>
    </xdr:from>
    <xdr:to>
      <xdr:col>4</xdr:col>
      <xdr:colOff>0</xdr:colOff>
      <xdr:row>68</xdr:row>
      <xdr:rowOff>9525</xdr:rowOff>
    </xdr:to>
    <xdr:graphicFrame macro="">
      <xdr:nvGraphicFramePr>
        <xdr:cNvPr id="2329732" name="Chart 2">
          <a:extLst>
            <a:ext uri="{FF2B5EF4-FFF2-40B4-BE49-F238E27FC236}">
              <a16:creationId xmlns:a16="http://schemas.microsoft.com/office/drawing/2014/main" id="{3944F240-96D8-9DC5-6455-7960C905A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xdr:row>
      <xdr:rowOff>0</xdr:rowOff>
    </xdr:from>
    <xdr:to>
      <xdr:col>18</xdr:col>
      <xdr:colOff>466725</xdr:colOff>
      <xdr:row>23</xdr:row>
      <xdr:rowOff>152400</xdr:rowOff>
    </xdr:to>
    <xdr:graphicFrame macro="">
      <xdr:nvGraphicFramePr>
        <xdr:cNvPr id="2329733" name="Chart 8">
          <a:extLst>
            <a:ext uri="{FF2B5EF4-FFF2-40B4-BE49-F238E27FC236}">
              <a16:creationId xmlns:a16="http://schemas.microsoft.com/office/drawing/2014/main" id="{EA47C2CE-5A90-C16A-0191-40A89E046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abSelected="1" showRuler="0" zoomScale="90" zoomScaleNormal="90" workbookViewId="0">
      <pane xSplit="1" ySplit="7" topLeftCell="B8" activePane="bottomRight" state="frozen"/>
      <selection pane="topRight" activeCell="B1" sqref="B1"/>
      <selection pane="bottomLeft" activeCell="A8" sqref="A8"/>
      <selection pane="bottomRight" activeCell="K8" sqref="K8"/>
    </sheetView>
  </sheetViews>
  <sheetFormatPr defaultRowHeight="12"/>
  <cols>
    <col min="1" max="1" width="8.7109375" style="27" bestFit="1" customWidth="1"/>
    <col min="2" max="2" width="15.42578125" style="1" customWidth="1"/>
    <col min="3" max="3" width="12.140625" style="1" customWidth="1"/>
    <col min="4" max="4" width="14.42578125" style="1" customWidth="1"/>
    <col min="5" max="5" width="13.28515625" style="1" customWidth="1"/>
    <col min="6" max="6" width="18.5703125" style="28" bestFit="1" customWidth="1"/>
    <col min="7" max="7" width="15.5703125" style="1" customWidth="1"/>
    <col min="8" max="8" width="10" style="1" customWidth="1"/>
    <col min="9" max="9" width="13.7109375" style="29" customWidth="1"/>
    <col min="10" max="10" width="14.7109375" style="1" customWidth="1"/>
    <col min="11" max="11" width="17" style="1" bestFit="1" customWidth="1"/>
    <col min="12" max="12" width="17.28515625" style="1" customWidth="1"/>
    <col min="13" max="13" width="67" style="30" customWidth="1"/>
    <col min="14" max="16384" width="9.140625" style="1"/>
  </cols>
  <sheetData>
    <row r="1" spans="1:13" ht="14.25" customHeight="1">
      <c r="A1" s="50" t="s">
        <v>23</v>
      </c>
      <c r="B1" s="50"/>
      <c r="C1" s="50"/>
      <c r="D1" s="50"/>
      <c r="E1" s="50"/>
      <c r="F1" s="50"/>
      <c r="G1" s="50"/>
      <c r="H1" s="50"/>
      <c r="I1" s="50"/>
      <c r="J1" s="50"/>
      <c r="K1" s="50"/>
      <c r="L1" s="50"/>
      <c r="M1" s="51"/>
    </row>
    <row r="2" spans="1:13" ht="8.25" customHeight="1">
      <c r="A2" s="59"/>
      <c r="B2" s="59"/>
      <c r="C2" s="59"/>
      <c r="D2" s="59"/>
      <c r="E2" s="59"/>
      <c r="F2" s="59"/>
      <c r="G2" s="59"/>
      <c r="H2" s="59"/>
      <c r="I2" s="59"/>
      <c r="J2" s="59"/>
      <c r="K2" s="59"/>
      <c r="L2" s="59"/>
      <c r="M2" s="59"/>
    </row>
    <row r="3" spans="1:13" ht="22.5" customHeight="1">
      <c r="A3" s="56" t="s">
        <v>28</v>
      </c>
      <c r="B3" s="56"/>
      <c r="C3" s="56"/>
      <c r="D3" s="56"/>
      <c r="E3" s="56"/>
      <c r="F3" s="56"/>
      <c r="G3" s="56"/>
      <c r="H3" s="56"/>
      <c r="I3" s="56"/>
      <c r="J3" s="56"/>
      <c r="K3" s="56"/>
      <c r="L3" s="56"/>
      <c r="M3" s="57"/>
    </row>
    <row r="4" spans="1:13" ht="18.75" customHeight="1">
      <c r="A4" s="52" t="s">
        <v>86</v>
      </c>
      <c r="B4" s="52"/>
      <c r="C4" s="52"/>
      <c r="D4" s="52"/>
      <c r="E4" s="52"/>
      <c r="F4" s="52"/>
      <c r="G4" s="52"/>
      <c r="H4" s="52"/>
      <c r="I4" s="52"/>
      <c r="J4" s="52"/>
      <c r="K4" s="52"/>
      <c r="L4" s="52"/>
      <c r="M4" s="53"/>
    </row>
    <row r="5" spans="1:13" ht="30.95" customHeight="1">
      <c r="A5" s="58" t="s">
        <v>85</v>
      </c>
      <c r="B5" s="58"/>
      <c r="C5" s="58"/>
      <c r="D5" s="58"/>
      <c r="E5" s="58"/>
      <c r="F5" s="58"/>
      <c r="G5" s="58"/>
      <c r="H5" s="58"/>
      <c r="I5" s="58"/>
      <c r="J5" s="58"/>
      <c r="K5" s="58"/>
      <c r="L5" s="58"/>
      <c r="M5" s="58"/>
    </row>
    <row r="6" spans="1:13" ht="32.25" customHeight="1">
      <c r="A6" s="54" t="s">
        <v>24</v>
      </c>
      <c r="B6" s="54"/>
      <c r="C6" s="54"/>
      <c r="D6" s="54"/>
      <c r="E6" s="54"/>
      <c r="F6" s="54"/>
      <c r="G6" s="54"/>
      <c r="H6" s="54"/>
      <c r="I6" s="54"/>
      <c r="J6" s="54"/>
      <c r="K6" s="54"/>
      <c r="L6" s="54"/>
      <c r="M6" s="55"/>
    </row>
    <row r="7" spans="1:13" s="4" customFormat="1" ht="35.25" customHeight="1">
      <c r="A7" s="2" t="s">
        <v>10</v>
      </c>
      <c r="B7" s="3" t="s">
        <v>3</v>
      </c>
      <c r="C7" s="3" t="s">
        <v>14</v>
      </c>
      <c r="D7" s="3" t="s">
        <v>4</v>
      </c>
      <c r="E7" s="3" t="s">
        <v>5</v>
      </c>
      <c r="F7" s="3" t="s">
        <v>6</v>
      </c>
      <c r="G7" s="3" t="s">
        <v>11</v>
      </c>
      <c r="H7" s="3" t="s">
        <v>0</v>
      </c>
      <c r="I7" s="31" t="s">
        <v>132</v>
      </c>
      <c r="J7" s="2" t="s">
        <v>30</v>
      </c>
      <c r="K7" s="3" t="s">
        <v>7</v>
      </c>
      <c r="L7" s="3" t="s">
        <v>8</v>
      </c>
      <c r="M7" s="14" t="s">
        <v>9</v>
      </c>
    </row>
    <row r="8" spans="1:13" s="5" customFormat="1" ht="75.75" customHeight="1">
      <c r="A8" s="7">
        <v>1</v>
      </c>
      <c r="B8" s="6">
        <v>43844</v>
      </c>
      <c r="C8" s="10" t="s">
        <v>29</v>
      </c>
      <c r="D8" s="6">
        <v>43843</v>
      </c>
      <c r="E8" s="6">
        <v>43843</v>
      </c>
      <c r="F8" s="10" t="s">
        <v>31</v>
      </c>
      <c r="G8" s="10" t="s">
        <v>32</v>
      </c>
      <c r="H8" s="10" t="s">
        <v>13</v>
      </c>
      <c r="I8" s="6" t="s">
        <v>135</v>
      </c>
      <c r="J8" s="10" t="s">
        <v>25</v>
      </c>
      <c r="K8" s="10" t="s">
        <v>33</v>
      </c>
      <c r="L8" s="10" t="s">
        <v>34</v>
      </c>
      <c r="M8" s="21" t="s">
        <v>35</v>
      </c>
    </row>
    <row r="9" spans="1:13" s="5" customFormat="1" ht="81.75" customHeight="1">
      <c r="A9" s="7">
        <v>2</v>
      </c>
      <c r="B9" s="6">
        <v>43850</v>
      </c>
      <c r="C9" s="10" t="s">
        <v>36</v>
      </c>
      <c r="D9" s="6">
        <v>43848</v>
      </c>
      <c r="E9" s="6">
        <v>43848</v>
      </c>
      <c r="F9" s="10" t="s">
        <v>40</v>
      </c>
      <c r="G9" s="10" t="s">
        <v>39</v>
      </c>
      <c r="H9" s="10" t="s">
        <v>13</v>
      </c>
      <c r="I9" s="6" t="s">
        <v>135</v>
      </c>
      <c r="J9" s="10" t="s">
        <v>37</v>
      </c>
      <c r="K9" s="11"/>
      <c r="L9" s="10" t="s">
        <v>34</v>
      </c>
      <c r="M9" s="21" t="s">
        <v>38</v>
      </c>
    </row>
    <row r="10" spans="1:13" s="5" customFormat="1" ht="102">
      <c r="A10" s="7">
        <v>3</v>
      </c>
      <c r="B10" s="6">
        <v>43866</v>
      </c>
      <c r="C10" s="12" t="s">
        <v>29</v>
      </c>
      <c r="D10" s="6">
        <v>43865</v>
      </c>
      <c r="E10" s="6">
        <v>43865</v>
      </c>
      <c r="F10" s="13" t="s">
        <v>41</v>
      </c>
      <c r="G10" s="11" t="s">
        <v>43</v>
      </c>
      <c r="H10" s="13" t="s">
        <v>13</v>
      </c>
      <c r="I10" s="6" t="s">
        <v>136</v>
      </c>
      <c r="J10" s="10" t="s">
        <v>42</v>
      </c>
      <c r="K10" s="11"/>
      <c r="L10" s="10" t="s">
        <v>34</v>
      </c>
      <c r="M10" s="22" t="s">
        <v>44</v>
      </c>
    </row>
    <row r="11" spans="1:13" s="5" customFormat="1" ht="63.75">
      <c r="A11" s="7">
        <v>4</v>
      </c>
      <c r="B11" s="6">
        <v>43871</v>
      </c>
      <c r="C11" s="10" t="s">
        <v>36</v>
      </c>
      <c r="D11" s="6">
        <v>43868</v>
      </c>
      <c r="E11" s="6">
        <v>43868</v>
      </c>
      <c r="F11" s="10" t="s">
        <v>45</v>
      </c>
      <c r="G11" s="10" t="s">
        <v>32</v>
      </c>
      <c r="H11" s="10" t="s">
        <v>13</v>
      </c>
      <c r="I11" s="6" t="s">
        <v>137</v>
      </c>
      <c r="J11" s="10" t="s">
        <v>25</v>
      </c>
      <c r="K11" s="19"/>
      <c r="L11" s="10" t="s">
        <v>47</v>
      </c>
      <c r="M11" s="22" t="s">
        <v>46</v>
      </c>
    </row>
    <row r="12" spans="1:13" s="5" customFormat="1" ht="45" customHeight="1">
      <c r="A12" s="7">
        <v>5</v>
      </c>
      <c r="B12" s="6">
        <v>43880</v>
      </c>
      <c r="C12" s="12" t="s">
        <v>36</v>
      </c>
      <c r="D12" s="6">
        <v>43880</v>
      </c>
      <c r="E12" s="6">
        <v>43880</v>
      </c>
      <c r="F12" s="13" t="s">
        <v>48</v>
      </c>
      <c r="G12" s="11" t="s">
        <v>43</v>
      </c>
      <c r="H12" s="16" t="s">
        <v>13</v>
      </c>
      <c r="I12" s="6" t="s">
        <v>137</v>
      </c>
      <c r="J12" s="16" t="s">
        <v>25</v>
      </c>
      <c r="K12" s="11"/>
      <c r="L12" s="11" t="s">
        <v>49</v>
      </c>
      <c r="M12" s="22" t="s">
        <v>50</v>
      </c>
    </row>
    <row r="13" spans="1:13" s="8" customFormat="1" ht="42" customHeight="1">
      <c r="A13" s="7">
        <v>6</v>
      </c>
      <c r="B13" s="6">
        <v>43885</v>
      </c>
      <c r="C13" s="10" t="s">
        <v>51</v>
      </c>
      <c r="D13" s="6">
        <v>43884</v>
      </c>
      <c r="E13" s="6">
        <v>43884</v>
      </c>
      <c r="F13" s="9" t="s">
        <v>53</v>
      </c>
      <c r="G13" s="10" t="s">
        <v>54</v>
      </c>
      <c r="H13" s="10" t="s">
        <v>13</v>
      </c>
      <c r="I13" s="6" t="s">
        <v>135</v>
      </c>
      <c r="J13" s="10" t="s">
        <v>52</v>
      </c>
      <c r="K13" s="11" t="s">
        <v>122</v>
      </c>
      <c r="L13" s="10" t="s">
        <v>34</v>
      </c>
      <c r="M13" s="20" t="s">
        <v>123</v>
      </c>
    </row>
    <row r="14" spans="1:13" s="8" customFormat="1" ht="102">
      <c r="A14" s="7">
        <v>7</v>
      </c>
      <c r="B14" s="6">
        <v>43889</v>
      </c>
      <c r="C14" s="12" t="s">
        <v>55</v>
      </c>
      <c r="D14" s="6">
        <v>43889</v>
      </c>
      <c r="E14" s="6">
        <v>43889</v>
      </c>
      <c r="F14" s="9" t="s">
        <v>56</v>
      </c>
      <c r="G14" s="10" t="s">
        <v>26</v>
      </c>
      <c r="H14" s="10" t="s">
        <v>13</v>
      </c>
      <c r="I14" s="6" t="s">
        <v>136</v>
      </c>
      <c r="J14" s="10" t="s">
        <v>25</v>
      </c>
      <c r="K14" s="11"/>
      <c r="L14" s="10" t="s">
        <v>92</v>
      </c>
      <c r="M14" s="20" t="s">
        <v>93</v>
      </c>
    </row>
    <row r="15" spans="1:13" s="8" customFormat="1" ht="51">
      <c r="A15" s="7">
        <v>8</v>
      </c>
      <c r="B15" s="6">
        <v>43890</v>
      </c>
      <c r="C15" s="6" t="s">
        <v>57</v>
      </c>
      <c r="D15" s="6">
        <v>43890</v>
      </c>
      <c r="E15" s="6">
        <v>43890</v>
      </c>
      <c r="F15" s="9" t="s">
        <v>58</v>
      </c>
      <c r="G15" s="10" t="s">
        <v>54</v>
      </c>
      <c r="H15" s="10" t="s">
        <v>13</v>
      </c>
      <c r="I15" s="6" t="s">
        <v>135</v>
      </c>
      <c r="J15" s="10" t="s">
        <v>59</v>
      </c>
      <c r="K15" s="11"/>
      <c r="L15" s="10" t="s">
        <v>34</v>
      </c>
      <c r="M15" s="20" t="s">
        <v>61</v>
      </c>
    </row>
    <row r="16" spans="1:13" s="8" customFormat="1" ht="25.5">
      <c r="A16" s="7">
        <v>9</v>
      </c>
      <c r="B16" s="6">
        <v>43892</v>
      </c>
      <c r="C16" s="12" t="s">
        <v>27</v>
      </c>
      <c r="D16" s="6">
        <v>43892</v>
      </c>
      <c r="E16" s="6">
        <v>43892</v>
      </c>
      <c r="F16" s="9"/>
      <c r="G16" s="10" t="s">
        <v>54</v>
      </c>
      <c r="H16" s="10" t="s">
        <v>13</v>
      </c>
      <c r="I16" s="6" t="s">
        <v>137</v>
      </c>
      <c r="J16" s="10"/>
      <c r="K16" s="10"/>
      <c r="L16" s="10" t="s">
        <v>49</v>
      </c>
      <c r="M16" s="20" t="s">
        <v>60</v>
      </c>
    </row>
    <row r="17" spans="1:13" s="8" customFormat="1" ht="51">
      <c r="A17" s="7">
        <v>10</v>
      </c>
      <c r="B17" s="6">
        <v>43893</v>
      </c>
      <c r="C17" s="10" t="s">
        <v>55</v>
      </c>
      <c r="D17" s="6">
        <v>43893</v>
      </c>
      <c r="E17" s="6">
        <v>43893</v>
      </c>
      <c r="F17" s="10" t="s">
        <v>64</v>
      </c>
      <c r="G17" s="10" t="s">
        <v>63</v>
      </c>
      <c r="H17" s="10" t="s">
        <v>13</v>
      </c>
      <c r="I17" s="6" t="s">
        <v>133</v>
      </c>
      <c r="J17" s="10" t="s">
        <v>25</v>
      </c>
      <c r="K17" s="10"/>
      <c r="L17" s="10" t="s">
        <v>47</v>
      </c>
      <c r="M17" s="20" t="s">
        <v>62</v>
      </c>
    </row>
    <row r="18" spans="1:13" s="8" customFormat="1" ht="38.25">
      <c r="A18" s="7">
        <v>11</v>
      </c>
      <c r="B18" s="6">
        <v>43894</v>
      </c>
      <c r="C18" s="10" t="s">
        <v>55</v>
      </c>
      <c r="D18" s="6">
        <v>43894</v>
      </c>
      <c r="E18" s="6">
        <v>43894</v>
      </c>
      <c r="F18" s="9" t="s">
        <v>66</v>
      </c>
      <c r="G18" s="10" t="s">
        <v>67</v>
      </c>
      <c r="H18" s="10" t="s">
        <v>13</v>
      </c>
      <c r="I18" s="6" t="s">
        <v>133</v>
      </c>
      <c r="J18" s="10" t="s">
        <v>25</v>
      </c>
      <c r="K18" s="11" t="s">
        <v>65</v>
      </c>
      <c r="L18" s="10" t="s">
        <v>34</v>
      </c>
      <c r="M18" s="22" t="s">
        <v>68</v>
      </c>
    </row>
    <row r="19" spans="1:13" s="8" customFormat="1" ht="63.75">
      <c r="A19" s="7">
        <v>12</v>
      </c>
      <c r="B19" s="6">
        <v>43986</v>
      </c>
      <c r="C19" s="10" t="s">
        <v>57</v>
      </c>
      <c r="D19" s="6">
        <v>43964</v>
      </c>
      <c r="E19" s="6">
        <v>43981</v>
      </c>
      <c r="F19" s="9" t="s">
        <v>69</v>
      </c>
      <c r="G19" s="10" t="s">
        <v>32</v>
      </c>
      <c r="H19" s="10" t="s">
        <v>13</v>
      </c>
      <c r="I19" s="6" t="s">
        <v>133</v>
      </c>
      <c r="J19" s="10" t="s">
        <v>25</v>
      </c>
      <c r="K19" s="10"/>
      <c r="L19" s="10" t="s">
        <v>34</v>
      </c>
      <c r="M19" s="22" t="s">
        <v>70</v>
      </c>
    </row>
    <row r="20" spans="1:13" s="8" customFormat="1" ht="86.45" customHeight="1">
      <c r="A20" s="7">
        <v>13</v>
      </c>
      <c r="B20" s="6">
        <v>43988</v>
      </c>
      <c r="C20" s="10" t="s">
        <v>27</v>
      </c>
      <c r="D20" s="6">
        <v>43987</v>
      </c>
      <c r="E20" s="6">
        <v>43987</v>
      </c>
      <c r="F20" s="9" t="s">
        <v>72</v>
      </c>
      <c r="G20" s="10" t="s">
        <v>32</v>
      </c>
      <c r="H20" s="10" t="s">
        <v>13</v>
      </c>
      <c r="I20" s="6" t="s">
        <v>135</v>
      </c>
      <c r="J20" s="10" t="s">
        <v>25</v>
      </c>
      <c r="K20" s="10"/>
      <c r="L20" s="10" t="s">
        <v>71</v>
      </c>
      <c r="M20" s="22" t="s">
        <v>73</v>
      </c>
    </row>
    <row r="21" spans="1:13" s="8" customFormat="1" ht="89.25">
      <c r="A21" s="7">
        <v>14</v>
      </c>
      <c r="B21" s="6">
        <v>43992</v>
      </c>
      <c r="C21" s="10" t="s">
        <v>27</v>
      </c>
      <c r="D21" s="6">
        <v>43990</v>
      </c>
      <c r="E21" s="6">
        <v>43990</v>
      </c>
      <c r="F21" s="10" t="s">
        <v>75</v>
      </c>
      <c r="G21" s="10" t="s">
        <v>76</v>
      </c>
      <c r="H21" s="10" t="s">
        <v>13</v>
      </c>
      <c r="I21" s="6" t="s">
        <v>133</v>
      </c>
      <c r="J21" s="10" t="s">
        <v>25</v>
      </c>
      <c r="K21" s="10" t="s">
        <v>74</v>
      </c>
      <c r="L21" s="10" t="s">
        <v>34</v>
      </c>
      <c r="M21" s="22" t="s">
        <v>77</v>
      </c>
    </row>
    <row r="22" spans="1:13" s="8" customFormat="1" ht="25.5">
      <c r="A22" s="7">
        <v>15</v>
      </c>
      <c r="B22" s="6">
        <v>43994</v>
      </c>
      <c r="C22" s="10" t="s">
        <v>27</v>
      </c>
      <c r="D22" s="6">
        <v>43994</v>
      </c>
      <c r="E22" s="6">
        <v>43994</v>
      </c>
      <c r="F22" s="10" t="s">
        <v>78</v>
      </c>
      <c r="G22" s="10" t="s">
        <v>32</v>
      </c>
      <c r="H22" s="10" t="s">
        <v>13</v>
      </c>
      <c r="I22" s="6" t="s">
        <v>135</v>
      </c>
      <c r="J22" s="10" t="s">
        <v>25</v>
      </c>
      <c r="K22" s="10" t="s">
        <v>74</v>
      </c>
      <c r="L22" s="10" t="s">
        <v>79</v>
      </c>
      <c r="M22" s="22" t="s">
        <v>80</v>
      </c>
    </row>
    <row r="23" spans="1:13" s="8" customFormat="1" ht="38.25">
      <c r="A23" s="7">
        <v>16</v>
      </c>
      <c r="B23" s="6">
        <v>44015</v>
      </c>
      <c r="C23" s="6" t="s">
        <v>27</v>
      </c>
      <c r="D23" s="6">
        <v>44014</v>
      </c>
      <c r="E23" s="6">
        <v>44014</v>
      </c>
      <c r="F23" s="9" t="s">
        <v>81</v>
      </c>
      <c r="G23" s="10" t="s">
        <v>32</v>
      </c>
      <c r="H23" s="10" t="s">
        <v>13</v>
      </c>
      <c r="I23" s="6" t="s">
        <v>133</v>
      </c>
      <c r="J23" s="26" t="s">
        <v>82</v>
      </c>
      <c r="K23" s="26" t="s">
        <v>74</v>
      </c>
      <c r="L23" s="10" t="s">
        <v>83</v>
      </c>
      <c r="M23" s="23" t="s">
        <v>84</v>
      </c>
    </row>
    <row r="24" spans="1:13" s="8" customFormat="1" ht="102">
      <c r="A24" s="7">
        <v>17</v>
      </c>
      <c r="B24" s="6">
        <v>44028</v>
      </c>
      <c r="C24" s="10" t="s">
        <v>55</v>
      </c>
      <c r="D24" s="6">
        <v>44028</v>
      </c>
      <c r="E24" s="6">
        <v>44028</v>
      </c>
      <c r="F24" s="9" t="s">
        <v>87</v>
      </c>
      <c r="G24" s="10" t="s">
        <v>32</v>
      </c>
      <c r="H24" s="10" t="s">
        <v>13</v>
      </c>
      <c r="I24" s="6" t="s">
        <v>133</v>
      </c>
      <c r="J24" s="10" t="s">
        <v>25</v>
      </c>
      <c r="K24" s="10" t="s">
        <v>74</v>
      </c>
      <c r="L24" s="10" t="s">
        <v>34</v>
      </c>
      <c r="M24" s="23" t="s">
        <v>108</v>
      </c>
    </row>
    <row r="25" spans="1:13" s="8" customFormat="1" ht="114.75">
      <c r="A25" s="7">
        <v>18</v>
      </c>
      <c r="B25" s="6">
        <v>44036</v>
      </c>
      <c r="C25" s="10" t="s">
        <v>90</v>
      </c>
      <c r="D25" s="6">
        <v>44029</v>
      </c>
      <c r="E25" s="6">
        <v>44036</v>
      </c>
      <c r="F25" s="10" t="s">
        <v>90</v>
      </c>
      <c r="G25" s="10" t="s">
        <v>32</v>
      </c>
      <c r="H25" s="10" t="s">
        <v>13</v>
      </c>
      <c r="I25" s="6" t="s">
        <v>136</v>
      </c>
      <c r="J25" s="10" t="s">
        <v>88</v>
      </c>
      <c r="K25" s="10"/>
      <c r="L25" s="10" t="s">
        <v>89</v>
      </c>
      <c r="M25" s="22" t="s">
        <v>91</v>
      </c>
    </row>
    <row r="26" spans="1:13" s="8" customFormat="1" ht="102">
      <c r="A26" s="7">
        <v>19</v>
      </c>
      <c r="B26" s="6">
        <v>44125</v>
      </c>
      <c r="C26" s="10" t="s">
        <v>55</v>
      </c>
      <c r="D26" s="6">
        <v>44124</v>
      </c>
      <c r="E26" s="6">
        <v>44124</v>
      </c>
      <c r="F26" s="9" t="s">
        <v>94</v>
      </c>
      <c r="G26" s="10" t="s">
        <v>109</v>
      </c>
      <c r="H26" s="10" t="s">
        <v>13</v>
      </c>
      <c r="I26" s="6" t="s">
        <v>135</v>
      </c>
      <c r="J26" s="10" t="s">
        <v>95</v>
      </c>
      <c r="K26" s="10"/>
      <c r="L26" s="10" t="s">
        <v>34</v>
      </c>
      <c r="M26" s="22" t="s">
        <v>110</v>
      </c>
    </row>
    <row r="27" spans="1:13" s="8" customFormat="1" ht="178.5">
      <c r="A27" s="7">
        <v>20</v>
      </c>
      <c r="B27" s="6">
        <v>44133</v>
      </c>
      <c r="C27" s="10" t="s">
        <v>57</v>
      </c>
      <c r="D27" s="6">
        <v>44131</v>
      </c>
      <c r="E27" s="6">
        <v>44131</v>
      </c>
      <c r="F27" s="9" t="s">
        <v>96</v>
      </c>
      <c r="G27" s="10" t="s">
        <v>54</v>
      </c>
      <c r="H27" s="10" t="s">
        <v>13</v>
      </c>
      <c r="I27" s="6" t="s">
        <v>135</v>
      </c>
      <c r="J27" s="10" t="s">
        <v>25</v>
      </c>
      <c r="K27" s="10"/>
      <c r="L27" s="10" t="s">
        <v>34</v>
      </c>
      <c r="M27" s="22" t="s">
        <v>97</v>
      </c>
    </row>
    <row r="28" spans="1:13" s="8" customFormat="1" ht="76.5">
      <c r="A28" s="7">
        <v>21</v>
      </c>
      <c r="B28" s="6">
        <v>44133</v>
      </c>
      <c r="C28" s="10" t="s">
        <v>55</v>
      </c>
      <c r="D28" s="6">
        <v>44133</v>
      </c>
      <c r="E28" s="6">
        <v>44133</v>
      </c>
      <c r="F28" s="9" t="s">
        <v>98</v>
      </c>
      <c r="G28" s="10" t="s">
        <v>54</v>
      </c>
      <c r="H28" s="10" t="s">
        <v>13</v>
      </c>
      <c r="I28" s="6" t="s">
        <v>135</v>
      </c>
      <c r="J28" s="10" t="s">
        <v>25</v>
      </c>
      <c r="K28" s="10"/>
      <c r="L28" s="10" t="s">
        <v>99</v>
      </c>
      <c r="M28" s="22" t="s">
        <v>100</v>
      </c>
    </row>
    <row r="29" spans="1:13" s="8" customFormat="1" ht="12.75">
      <c r="A29" s="7">
        <v>22</v>
      </c>
      <c r="B29" s="6">
        <v>44137</v>
      </c>
      <c r="C29" s="10" t="s">
        <v>36</v>
      </c>
      <c r="D29" s="6">
        <v>44134</v>
      </c>
      <c r="E29" s="6">
        <v>44134</v>
      </c>
      <c r="F29" s="9" t="s">
        <v>103</v>
      </c>
      <c r="G29" s="10" t="s">
        <v>32</v>
      </c>
      <c r="H29" s="10" t="s">
        <v>13</v>
      </c>
      <c r="I29" s="6" t="s">
        <v>138</v>
      </c>
      <c r="J29" s="10" t="s">
        <v>101</v>
      </c>
      <c r="K29" s="10"/>
      <c r="L29" s="10" t="s">
        <v>102</v>
      </c>
      <c r="M29" s="22" t="s">
        <v>104</v>
      </c>
    </row>
    <row r="30" spans="1:13" s="8" customFormat="1" ht="114.75">
      <c r="A30" s="7">
        <v>23</v>
      </c>
      <c r="B30" s="6">
        <v>44140</v>
      </c>
      <c r="C30" s="10" t="s">
        <v>55</v>
      </c>
      <c r="D30" s="6">
        <v>44139</v>
      </c>
      <c r="E30" s="6">
        <v>44139</v>
      </c>
      <c r="F30" s="9" t="s">
        <v>105</v>
      </c>
      <c r="G30" s="10" t="s">
        <v>26</v>
      </c>
      <c r="H30" s="10" t="s">
        <v>13</v>
      </c>
      <c r="I30" s="6" t="s">
        <v>135</v>
      </c>
      <c r="J30" s="10" t="s">
        <v>25</v>
      </c>
      <c r="K30" s="10"/>
      <c r="L30" s="10" t="s">
        <v>83</v>
      </c>
      <c r="M30" s="24" t="s">
        <v>106</v>
      </c>
    </row>
    <row r="31" spans="1:13" s="8" customFormat="1" ht="75.75" customHeight="1">
      <c r="A31" s="7">
        <v>24</v>
      </c>
      <c r="B31" s="6">
        <v>44144</v>
      </c>
      <c r="C31" s="10" t="s">
        <v>36</v>
      </c>
      <c r="D31" s="6">
        <v>44144</v>
      </c>
      <c r="E31" s="6">
        <v>44144</v>
      </c>
      <c r="F31" s="9" t="s">
        <v>36</v>
      </c>
      <c r="G31" s="10" t="s">
        <v>67</v>
      </c>
      <c r="H31" s="10" t="s">
        <v>13</v>
      </c>
      <c r="I31" s="6" t="s">
        <v>135</v>
      </c>
      <c r="J31" s="10" t="s">
        <v>25</v>
      </c>
      <c r="K31" s="10"/>
      <c r="L31" s="18" t="s">
        <v>47</v>
      </c>
      <c r="M31" s="24" t="s">
        <v>114</v>
      </c>
    </row>
    <row r="32" spans="1:13" s="8" customFormat="1" ht="76.5">
      <c r="A32" s="7">
        <v>25</v>
      </c>
      <c r="B32" s="6">
        <v>44160</v>
      </c>
      <c r="C32" s="10" t="s">
        <v>57</v>
      </c>
      <c r="D32" s="6">
        <v>44160</v>
      </c>
      <c r="E32" s="6">
        <v>44160</v>
      </c>
      <c r="F32" s="9" t="s">
        <v>112</v>
      </c>
      <c r="G32" s="10" t="s">
        <v>107</v>
      </c>
      <c r="H32" s="10" t="s">
        <v>13</v>
      </c>
      <c r="I32" s="6" t="s">
        <v>137</v>
      </c>
      <c r="J32" s="10" t="s">
        <v>25</v>
      </c>
      <c r="K32" s="10"/>
      <c r="L32" s="18" t="s">
        <v>111</v>
      </c>
      <c r="M32" s="22" t="s">
        <v>113</v>
      </c>
    </row>
    <row r="33" spans="1:13" s="8" customFormat="1" ht="25.5">
      <c r="A33" s="7">
        <v>26</v>
      </c>
      <c r="B33" s="6">
        <v>44175</v>
      </c>
      <c r="C33" s="9" t="s">
        <v>27</v>
      </c>
      <c r="D33" s="6">
        <v>44172</v>
      </c>
      <c r="E33" s="6">
        <v>44174</v>
      </c>
      <c r="F33" s="9" t="s">
        <v>115</v>
      </c>
      <c r="G33" s="10" t="s">
        <v>32</v>
      </c>
      <c r="H33" s="10" t="s">
        <v>13</v>
      </c>
      <c r="I33" s="6" t="s">
        <v>135</v>
      </c>
      <c r="J33" s="10" t="s">
        <v>25</v>
      </c>
      <c r="K33" s="10"/>
      <c r="L33" s="17"/>
      <c r="M33" s="25" t="s">
        <v>116</v>
      </c>
    </row>
    <row r="34" spans="1:13" s="8" customFormat="1" ht="38.25">
      <c r="A34" s="7">
        <v>27</v>
      </c>
      <c r="B34" s="6">
        <v>44175</v>
      </c>
      <c r="C34" s="10" t="s">
        <v>117</v>
      </c>
      <c r="D34" s="6">
        <v>44169</v>
      </c>
      <c r="E34" s="6">
        <v>44169</v>
      </c>
      <c r="F34" s="9" t="s">
        <v>120</v>
      </c>
      <c r="G34" s="10" t="s">
        <v>32</v>
      </c>
      <c r="H34" s="10" t="s">
        <v>13</v>
      </c>
      <c r="I34" s="6" t="s">
        <v>138</v>
      </c>
      <c r="J34" s="10" t="s">
        <v>25</v>
      </c>
      <c r="K34" s="10"/>
      <c r="L34" s="18" t="s">
        <v>99</v>
      </c>
      <c r="M34" s="25" t="s">
        <v>121</v>
      </c>
    </row>
    <row r="35" spans="1:13" s="8" customFormat="1" ht="41.1" customHeight="1">
      <c r="A35" s="7">
        <v>28</v>
      </c>
      <c r="B35" s="6">
        <v>44181</v>
      </c>
      <c r="C35" s="10" t="s">
        <v>117</v>
      </c>
      <c r="D35" s="6">
        <v>44180</v>
      </c>
      <c r="E35" s="6">
        <v>44180</v>
      </c>
      <c r="F35" s="10" t="s">
        <v>118</v>
      </c>
      <c r="G35" s="10" t="s">
        <v>54</v>
      </c>
      <c r="H35" s="10" t="s">
        <v>13</v>
      </c>
      <c r="I35" s="6" t="s">
        <v>133</v>
      </c>
      <c r="J35" s="10" t="s">
        <v>25</v>
      </c>
      <c r="K35" s="10"/>
      <c r="L35" s="10" t="s">
        <v>34</v>
      </c>
      <c r="M35" s="25" t="s">
        <v>119</v>
      </c>
    </row>
    <row r="36" spans="1:13" s="8" customFormat="1" ht="51">
      <c r="A36" s="7">
        <v>29</v>
      </c>
      <c r="B36" s="6">
        <v>44208</v>
      </c>
      <c r="C36" s="10" t="s">
        <v>36</v>
      </c>
      <c r="D36" s="6">
        <v>44116</v>
      </c>
      <c r="E36" s="6">
        <v>44117</v>
      </c>
      <c r="F36" s="9" t="s">
        <v>127</v>
      </c>
      <c r="G36" s="10" t="s">
        <v>54</v>
      </c>
      <c r="H36" s="10" t="s">
        <v>13</v>
      </c>
      <c r="I36" s="6" t="s">
        <v>133</v>
      </c>
      <c r="J36" s="10" t="s">
        <v>128</v>
      </c>
      <c r="K36" s="10" t="s">
        <v>74</v>
      </c>
      <c r="L36" s="10" t="s">
        <v>34</v>
      </c>
      <c r="M36" s="22" t="s">
        <v>129</v>
      </c>
    </row>
    <row r="37" spans="1:13" s="8" customFormat="1" ht="96">
      <c r="A37" s="7">
        <v>30</v>
      </c>
      <c r="B37" s="6">
        <v>44207</v>
      </c>
      <c r="C37" s="10" t="s">
        <v>90</v>
      </c>
      <c r="D37" s="6">
        <v>44158</v>
      </c>
      <c r="E37" s="6">
        <v>44182</v>
      </c>
      <c r="F37" s="10" t="s">
        <v>124</v>
      </c>
      <c r="G37" s="10" t="s">
        <v>125</v>
      </c>
      <c r="H37" s="10" t="s">
        <v>13</v>
      </c>
      <c r="I37" s="6" t="s">
        <v>133</v>
      </c>
      <c r="J37" s="10"/>
      <c r="K37" s="11" t="s">
        <v>130</v>
      </c>
      <c r="L37" s="10" t="s">
        <v>34</v>
      </c>
      <c r="M37" s="15" t="s">
        <v>126</v>
      </c>
    </row>
  </sheetData>
  <mergeCells count="6">
    <mergeCell ref="A1:M1"/>
    <mergeCell ref="A4:M4"/>
    <mergeCell ref="A6:M6"/>
    <mergeCell ref="A3:M3"/>
    <mergeCell ref="A5:M5"/>
    <mergeCell ref="A2:M2"/>
  </mergeCells>
  <phoneticPr fontId="0" type="noConversion"/>
  <printOptions horizontalCentered="1"/>
  <pageMargins left="0.19685039370078741" right="0.19685039370078741" top="0.35433070866141736" bottom="0.47244094488188981" header="0.31496062992125984" footer="0.31496062992125984"/>
  <pageSetup paperSize="8" scale="70" fitToHeight="0" orientation="landscape" r:id="rId1"/>
  <headerFooter alignWithMargins="0">
    <oddFooter>&amp;Ln.c.: non comunicato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2"/>
  <sheetViews>
    <sheetView zoomScale="75" workbookViewId="0">
      <selection activeCell="D2" sqref="D2"/>
    </sheetView>
  </sheetViews>
  <sheetFormatPr defaultRowHeight="12.75"/>
  <cols>
    <col min="1" max="1" width="9.140625" style="33"/>
    <col min="2" max="2" width="53" style="49" customWidth="1"/>
    <col min="3" max="3" width="41" style="49" customWidth="1"/>
    <col min="4" max="4" width="25.7109375" style="33" customWidth="1"/>
    <col min="5" max="16384" width="9.140625" style="33"/>
  </cols>
  <sheetData>
    <row r="1" spans="2:4" s="32" customFormat="1" ht="51.75" customHeight="1">
      <c r="B1" s="60" t="s">
        <v>134</v>
      </c>
      <c r="C1" s="60"/>
    </row>
    <row r="2" spans="2:4" ht="27" customHeight="1">
      <c r="B2" s="61" t="s">
        <v>131</v>
      </c>
      <c r="C2" s="62"/>
      <c r="D2" s="32"/>
    </row>
    <row r="3" spans="2:4" ht="6" customHeight="1" thickBot="1">
      <c r="B3" s="34"/>
      <c r="C3" s="34"/>
    </row>
    <row r="4" spans="2:4" ht="30.75" customHeight="1" thickBot="1">
      <c r="B4" s="35" t="s">
        <v>14</v>
      </c>
      <c r="C4" s="36" t="s">
        <v>2</v>
      </c>
      <c r="D4" s="37"/>
    </row>
    <row r="5" spans="2:4" ht="20.100000000000001" customHeight="1">
      <c r="B5" s="38" t="s">
        <v>20</v>
      </c>
      <c r="C5" s="39">
        <f>COUNTIF('2020'!$C$8:$C$37, "BERGAMO")</f>
        <v>2</v>
      </c>
    </row>
    <row r="6" spans="2:4" ht="20.100000000000001" customHeight="1">
      <c r="B6" s="40" t="s">
        <v>19</v>
      </c>
      <c r="C6" s="41">
        <f>COUNTIF('2020'!$C$8:$C$37, "BRESCIA")</f>
        <v>6</v>
      </c>
      <c r="D6" s="42"/>
    </row>
    <row r="7" spans="2:4" ht="20.100000000000001" customHeight="1">
      <c r="B7" s="40" t="s">
        <v>16</v>
      </c>
      <c r="C7" s="41">
        <f>COUNTIF('2020'!$C$8:$C$37, "MILANO CM")</f>
        <v>2</v>
      </c>
      <c r="D7" s="42"/>
    </row>
    <row r="8" spans="2:4" ht="20.100000000000001" customHeight="1">
      <c r="B8" s="40" t="s">
        <v>15</v>
      </c>
      <c r="C8" s="41">
        <f>COUNTIF('2020'!$C$8:$C$37, "INSUBRIA")</f>
        <v>6</v>
      </c>
      <c r="D8" s="42"/>
    </row>
    <row r="9" spans="2:4" ht="20.100000000000001" customHeight="1">
      <c r="B9" s="40" t="s">
        <v>18</v>
      </c>
      <c r="C9" s="41">
        <f>COUNTIF('2020'!$C$8:$C$37, "BRIANZA")</f>
        <v>4</v>
      </c>
      <c r="D9" s="42"/>
    </row>
    <row r="10" spans="2:4" ht="20.100000000000001" customHeight="1">
      <c r="B10" s="40" t="s">
        <v>21</v>
      </c>
      <c r="C10" s="41">
        <f>COUNTIF('2020'!$C$8:$C$37, "PAVIA")</f>
        <v>2</v>
      </c>
      <c r="D10" s="42"/>
    </row>
    <row r="11" spans="2:4" ht="20.100000000000001" customHeight="1">
      <c r="B11" s="40" t="s">
        <v>17</v>
      </c>
      <c r="C11" s="41">
        <f>COUNTIF('2020'!$C$8:$C$37, "VALPADANA")</f>
        <v>7</v>
      </c>
      <c r="D11" s="42"/>
    </row>
    <row r="12" spans="2:4" ht="20.100000000000001" customHeight="1" thickBot="1">
      <c r="B12" s="43" t="s">
        <v>22</v>
      </c>
      <c r="C12" s="44">
        <f>COUNTIF('2020'!$C$8:$C$37, "MONTAGNA")</f>
        <v>1</v>
      </c>
      <c r="D12" s="42"/>
    </row>
    <row r="13" spans="2:4" s="48" customFormat="1" ht="39.75" customHeight="1" thickBot="1">
      <c r="B13" s="45" t="s">
        <v>1</v>
      </c>
      <c r="C13" s="46">
        <f>SUM(C5:C12)</f>
        <v>30</v>
      </c>
      <c r="D13" s="47"/>
    </row>
    <row r="32" spans="4:4">
      <c r="D32" s="33" t="s">
        <v>12</v>
      </c>
    </row>
  </sheetData>
  <mergeCells count="2">
    <mergeCell ref="B1:C1"/>
    <mergeCell ref="B2:C2"/>
  </mergeCells>
  <phoneticPr fontId="0" type="noConversion"/>
  <printOptions horizontalCentered="1" verticalCentered="1"/>
  <pageMargins left="0.78740157480314965" right="0.78740157480314965" top="0.78740157480314965" bottom="0.78740157480314965" header="0.51181102362204722" footer="0.51181102362204722"/>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5</vt:i4>
      </vt:variant>
    </vt:vector>
  </HeadingPairs>
  <TitlesOfParts>
    <vt:vector size="7" baseType="lpstr">
      <vt:lpstr>2020</vt:lpstr>
      <vt:lpstr>Infortuni per ATS </vt:lpstr>
      <vt:lpstr>'2020'!Area_stampa</vt:lpstr>
      <vt:lpstr>'Infortuni per ATS '!Area_stampa</vt:lpstr>
      <vt:lpstr>'2020'!OLE_LINK3</vt:lpstr>
      <vt:lpstr>'2020'!OLE_LINK8</vt:lpstr>
      <vt:lpstr>'2020'!Titoli_stampa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Regione Lombardia</dc:creator>
  <cp:lastModifiedBy>Francesca Pregnolato</cp:lastModifiedBy>
  <cp:lastPrinted>2017-02-02T10:21:33Z</cp:lastPrinted>
  <dcterms:created xsi:type="dcterms:W3CDTF">2004-08-27T13:25:12Z</dcterms:created>
  <dcterms:modified xsi:type="dcterms:W3CDTF">2024-02-16T14:46:16Z</dcterms:modified>
</cp:coreProperties>
</file>